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BIENESTAR/2023/QUINQUENIOS/"/>
    </mc:Choice>
  </mc:AlternateContent>
  <xr:revisionPtr revIDLastSave="205" documentId="11_F61E346C0D55165C8A24D6C0565D051515444F70" xr6:coauthVersionLast="47" xr6:coauthVersionMax="47" xr10:uidLastSave="{074B9155-978C-42E5-A6DB-B349DC637B14}"/>
  <bookViews>
    <workbookView xWindow="-28920" yWindow="-4755" windowWidth="29040" windowHeight="15840" activeTab="1" xr2:uid="{00000000-000D-0000-FFFF-FFFF00000000}"/>
  </bookViews>
  <sheets>
    <sheet name="Distribución" sheetId="12" r:id="rId1"/>
    <sheet name="Quinquenios 2023" sheetId="7" r:id="rId2"/>
    <sheet name="Hoja2" sheetId="13" r:id="rId3"/>
    <sheet name="Hoja1" sheetId="8" state="hidden" r:id="rId4"/>
  </sheets>
  <definedNames>
    <definedName name="_xlnm._FilterDatabase" localSheetId="1" hidden="1">'Quinquenios 2023'!$A$2:$K$29</definedName>
  </definedNames>
  <calcPr calcId="191029"/>
  <pivotCaches>
    <pivotCache cacheId="1" r:id="rId5"/>
    <pivotCache cacheId="13" r:id="rId6"/>
    <pivotCache cacheId="16" r:id="rId7"/>
    <pivotCache cacheId="43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9" i="7" l="1"/>
  <c r="J22" i="7"/>
  <c r="J23" i="7"/>
  <c r="J24" i="7"/>
  <c r="J25" i="7"/>
  <c r="J26" i="7"/>
  <c r="J27" i="7"/>
  <c r="J28" i="7"/>
  <c r="E10" i="13" l="1"/>
  <c r="E11" i="13"/>
  <c r="E12" i="13"/>
  <c r="E13" i="13"/>
  <c r="E14" i="13"/>
  <c r="E9" i="13"/>
  <c r="E3" i="13"/>
  <c r="E4" i="13"/>
  <c r="E5" i="13"/>
  <c r="E6" i="13"/>
  <c r="E7" i="13"/>
  <c r="E2" i="13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3" i="7"/>
  <c r="J46" i="7"/>
  <c r="J45" i="7"/>
  <c r="J39" i="7"/>
  <c r="K47" i="7"/>
  <c r="K40" i="7"/>
  <c r="K50" i="7" l="1"/>
  <c r="J35" i="7" l="1"/>
  <c r="J36" i="7"/>
  <c r="J37" i="7"/>
  <c r="J38" i="7"/>
  <c r="J34" i="7"/>
  <c r="G1" i="7"/>
  <c r="G23" i="7" l="1"/>
  <c r="G27" i="7"/>
  <c r="G28" i="7"/>
  <c r="G24" i="7"/>
  <c r="G25" i="7"/>
  <c r="G26" i="7"/>
  <c r="G4" i="7"/>
  <c r="G8" i="7"/>
  <c r="G12" i="7"/>
  <c r="G16" i="7"/>
  <c r="G20" i="7"/>
  <c r="G15" i="7"/>
  <c r="G5" i="7"/>
  <c r="G9" i="7"/>
  <c r="G13" i="7"/>
  <c r="G17" i="7"/>
  <c r="G21" i="7"/>
  <c r="G11" i="7"/>
  <c r="G6" i="7"/>
  <c r="G10" i="7"/>
  <c r="G14" i="7"/>
  <c r="G18" i="7"/>
  <c r="G22" i="7"/>
  <c r="G7" i="7"/>
  <c r="G19" i="7"/>
  <c r="G45" i="7"/>
  <c r="G3" i="7"/>
  <c r="G46" i="7"/>
  <c r="G37" i="7"/>
  <c r="G38" i="7"/>
  <c r="G36" i="7"/>
  <c r="G39" i="7"/>
  <c r="G35" i="7"/>
  <c r="G34" i="7"/>
</calcChain>
</file>

<file path=xl/sharedStrings.xml><?xml version="1.0" encoding="utf-8"?>
<sst xmlns="http://schemas.openxmlformats.org/spreadsheetml/2006/main" count="184" uniqueCount="106">
  <si>
    <t>SUPERVISOR DE PROYECTO</t>
  </si>
  <si>
    <t>MECANICO DE LLANTAS III</t>
  </si>
  <si>
    <t>DRUMMOND</t>
  </si>
  <si>
    <t xml:space="preserve">TIEMPO DE SERVICIOS </t>
  </si>
  <si>
    <t>QUINQUENIOS</t>
  </si>
  <si>
    <t>Total general</t>
  </si>
  <si>
    <t>AÑO ANIVERSARIO</t>
  </si>
  <si>
    <t>VALOR QUINQUENIO</t>
  </si>
  <si>
    <t>MECANICO DE LLANTAS COMERCIAL III</t>
  </si>
  <si>
    <t>AÑO DE INGRESO</t>
  </si>
  <si>
    <t>Etiquetas de fila</t>
  </si>
  <si>
    <t>Suma de VALOR QUINQUENIO</t>
  </si>
  <si>
    <t>MAYAGUEZ</t>
  </si>
  <si>
    <t>TOTAL</t>
  </si>
  <si>
    <t>CUELLO MAESTRE YOHAN DAVID</t>
  </si>
  <si>
    <t>DELGADO AREVALO HECTOR ANDRES</t>
  </si>
  <si>
    <t>LOPEZ GARCIA DANIEL ALBERTO</t>
  </si>
  <si>
    <t>TORRES RIOS RODOLFO ANDRES</t>
  </si>
  <si>
    <t>FINANCIERA &amp; IT</t>
  </si>
  <si>
    <t>CARGO</t>
  </si>
  <si>
    <t>FECHA DE INGRESO</t>
  </si>
  <si>
    <t>CENTRO DE COSTO</t>
  </si>
  <si>
    <t>NOMBRE</t>
  </si>
  <si>
    <t>CEDULA</t>
  </si>
  <si>
    <t>MECANICO DE LLANTAS II</t>
  </si>
  <si>
    <t>AULAR CASTILLO DILIANA CAROLINA</t>
  </si>
  <si>
    <t>VASQUEZ ROSSI DANIEL FELIPE</t>
  </si>
  <si>
    <t>TRABAJADOR</t>
  </si>
  <si>
    <t>GERENTE DE GESTION HUMANA</t>
  </si>
  <si>
    <t>GRH</t>
  </si>
  <si>
    <t>PLANEADOR</t>
  </si>
  <si>
    <t>MPSA SERVICIOS 01</t>
  </si>
  <si>
    <t>UNDER GROUND SERVICES</t>
  </si>
  <si>
    <t>NOMBRE CENTRO DE COSTO</t>
  </si>
  <si>
    <t>BELENO BOLANO ARMANDO</t>
  </si>
  <si>
    <t>CAVIEDES TORRES SERGIO ANDRES</t>
  </si>
  <si>
    <t>GERENTE COMERCIAL</t>
  </si>
  <si>
    <t>COMERCIAL CORPORATIVO</t>
  </si>
  <si>
    <t>ANGULO LENIS HEBERT BORIS</t>
  </si>
  <si>
    <t>DAZA REYES FERNANDO MIGUEL JOSE</t>
  </si>
  <si>
    <t>GALEANO CARBONELL DEWYTH</t>
  </si>
  <si>
    <t>GUERRERO DE ORO JOHNNY RAFAEL</t>
  </si>
  <si>
    <t>HURTADO HURTADO JOSE ADOLFO</t>
  </si>
  <si>
    <t>MORENO MUNOZ JHOELYS PATRICIA</t>
  </si>
  <si>
    <t>MECANICO DE LLANTAS AG I</t>
  </si>
  <si>
    <t>JEFE DE CONTABILIDAD</t>
  </si>
  <si>
    <t>ANALISTA DE CUENTAS POR PAGAR</t>
  </si>
  <si>
    <t>COORDINADOR COMERCIAL</t>
  </si>
  <si>
    <t>ALVAREZ ORTIZ RAFAEL DAVID</t>
  </si>
  <si>
    <t>ARRIETA DE LA CRUZ FABIAN ALBERTO</t>
  </si>
  <si>
    <t>BAQUERO CAMPO MIGUEL YOBANIS</t>
  </si>
  <si>
    <t>FUENTES MENDEZ DEIVER ALFONSO</t>
  </si>
  <si>
    <t>MARTINEZ MADRID JOSE ANGEL</t>
  </si>
  <si>
    <t>MARTINEZ MENDOZA SERGIO ANDRES</t>
  </si>
  <si>
    <t>MENDOZA RODRIGUEZ DEILMAR JOSE</t>
  </si>
  <si>
    <t>MEZA MORELO ANDRES</t>
  </si>
  <si>
    <t>MORA LOPEZ ARGEMIRO MANUEL</t>
  </si>
  <si>
    <t>NOVOA BALLESTEROS LUIS YORDANY</t>
  </si>
  <si>
    <t>ORTIZ RONDON JUAN PABLO</t>
  </si>
  <si>
    <t>PEREZ ALARCON OSCAR IVAN</t>
  </si>
  <si>
    <t>POLO MUNOZ CARLOS ALBEIRO</t>
  </si>
  <si>
    <t>RODRIGUEZ RINCON DILSON</t>
  </si>
  <si>
    <t>SALCEDO CABRERA SERGIO LUIS</t>
  </si>
  <si>
    <t>SAYAS OSORIO JEFFERSON</t>
  </si>
  <si>
    <t>TORRES CUELLO ANDRES SEBASTIAN</t>
  </si>
  <si>
    <t>TORRES SALAMANCA EDGAR RICARDO</t>
  </si>
  <si>
    <t>VANEGAS ROMERO ERWING RAFAEL</t>
  </si>
  <si>
    <t>ASISTENTE DE GESTION HUMANA</t>
  </si>
  <si>
    <t>MECANICO DE LLANTAS IV</t>
  </si>
  <si>
    <t>MARIN OTERO MARIA</t>
  </si>
  <si>
    <t>BARRANQUILLA PORT</t>
  </si>
  <si>
    <t xml:space="preserve">Vargas </t>
  </si>
  <si>
    <t xml:space="preserve">Jossue Gerardo </t>
  </si>
  <si>
    <t xml:space="preserve">Castañeda Casis  </t>
  </si>
  <si>
    <t xml:space="preserve">Francisco Javier </t>
  </si>
  <si>
    <t xml:space="preserve">Tejada Cordova </t>
  </si>
  <si>
    <t xml:space="preserve">Richard Antony </t>
  </si>
  <si>
    <t xml:space="preserve">Barrios Pico </t>
  </si>
  <si>
    <t>Luis Antonio</t>
  </si>
  <si>
    <t>Murillo Valdes</t>
  </si>
  <si>
    <t xml:space="preserve">Edwin Oriel </t>
  </si>
  <si>
    <t xml:space="preserve">Gil Gil </t>
  </si>
  <si>
    <t xml:space="preserve">Roderick Ruben </t>
  </si>
  <si>
    <t xml:space="preserve">VARGAS  JOSSUE GERARDO </t>
  </si>
  <si>
    <t xml:space="preserve">MURILLO VALDES EDWIN ORIEL </t>
  </si>
  <si>
    <t>8-920-2188</t>
  </si>
  <si>
    <t>8-864-77</t>
  </si>
  <si>
    <t>6-719-1225</t>
  </si>
  <si>
    <t>8-880-1063</t>
  </si>
  <si>
    <t>6-708-691</t>
  </si>
  <si>
    <t>2-740-1995</t>
  </si>
  <si>
    <t>Técnico Reparador I</t>
  </si>
  <si>
    <t>Mecánico de Llantas</t>
  </si>
  <si>
    <t xml:space="preserve">CASTAÑEDA CASIS FRANCISCO JAVIER </t>
  </si>
  <si>
    <t xml:space="preserve">TEJADA CORDOVA RICHARD ANTONY </t>
  </si>
  <si>
    <t>BARRIOS PICO LUIS ANTONIO</t>
  </si>
  <si>
    <t xml:space="preserve">GIL GIL RODERICK RUBEN </t>
  </si>
  <si>
    <t>TÉCNICO REPARADOR I</t>
  </si>
  <si>
    <t>MECÁNICO DE LLANTAS</t>
  </si>
  <si>
    <t>MINERA PANAMÁ</t>
  </si>
  <si>
    <t>10 de abril del 2018</t>
  </si>
  <si>
    <t>19 DE JUNIO DEL 2018</t>
  </si>
  <si>
    <t>18 DE SEPTIEMBRE DEL 2018</t>
  </si>
  <si>
    <t>15 DE OCTUBRE DEL 2018</t>
  </si>
  <si>
    <t>18 DE OCTUBRE DEL 2018</t>
  </si>
  <si>
    <t>11 DE DICIEMBRE DEL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</si>
</sst>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??\ _€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sz val="11"/>
      <name val="Trebuchet MS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D9D9B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2" fontId="0" fillId="0" borderId="0" xfId="0" applyNumberFormat="1"/>
    <xf numFmtId="14" fontId="0" fillId="0" borderId="0" xfId="0" applyNumberFormat="1"/>
    <xf numFmtId="0" fontId="19" fillId="0" borderId="10" xfId="0" applyFont="1" applyBorder="1" applyAlignment="1">
      <alignment horizontal="center" vertical="center"/>
    </xf>
    <xf numFmtId="164" fontId="19" fillId="0" borderId="10" xfId="42" applyNumberFormat="1" applyFont="1" applyFill="1" applyBorder="1" applyAlignment="1">
      <alignment horizontal="center" vertical="center"/>
    </xf>
    <xf numFmtId="14" fontId="19" fillId="0" borderId="10" xfId="0" applyNumberFormat="1" applyFont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/>
    </xf>
    <xf numFmtId="42" fontId="19" fillId="0" borderId="10" xfId="43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42" fontId="18" fillId="33" borderId="10" xfId="43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 wrapText="1"/>
    </xf>
    <xf numFmtId="42" fontId="18" fillId="34" borderId="0" xfId="43" applyFont="1" applyFill="1" applyBorder="1" applyAlignment="1">
      <alignment horizontal="center" vertical="center"/>
    </xf>
    <xf numFmtId="0" fontId="18" fillId="34" borderId="0" xfId="0" applyFont="1" applyFill="1"/>
    <xf numFmtId="42" fontId="18" fillId="0" borderId="0" xfId="43" applyFont="1" applyFill="1" applyBorder="1" applyAlignment="1">
      <alignment horizontal="center" vertical="center"/>
    </xf>
    <xf numFmtId="1" fontId="19" fillId="0" borderId="0" xfId="0" applyNumberFormat="1" applyFont="1" applyAlignment="1">
      <alignment horizontal="center" vertical="center"/>
    </xf>
    <xf numFmtId="0" fontId="19" fillId="35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4" fontId="20" fillId="0" borderId="10" xfId="0" applyNumberFormat="1" applyFont="1" applyBorder="1" applyAlignment="1">
      <alignment horizontal="center" vertical="center"/>
    </xf>
    <xf numFmtId="0" fontId="21" fillId="0" borderId="10" xfId="0" applyFont="1" applyBorder="1"/>
    <xf numFmtId="0" fontId="21" fillId="0" borderId="10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164" fontId="20" fillId="0" borderId="10" xfId="42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/>
    <xf numFmtId="14" fontId="22" fillId="0" borderId="10" xfId="0" applyNumberFormat="1" applyFont="1" applyBorder="1" applyAlignment="1">
      <alignment horizontal="left"/>
    </xf>
    <xf numFmtId="14" fontId="23" fillId="0" borderId="10" xfId="0" applyNumberFormat="1" applyFont="1" applyBorder="1" applyAlignment="1">
      <alignment horizontal="left"/>
    </xf>
    <xf numFmtId="0" fontId="0" fillId="0" borderId="0" xfId="0" applyNumberFormat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oneda [0]" xfId="43" builtinId="7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25">
    <dxf>
      <numFmt numFmtId="32" formatCode="_-&quot;$&quot;\ * #,##0_-;\-&quot;$&quot;\ * #,##0_-;_-&quot;$&quot;\ * &quot;-&quot;_-;_-@_-"/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haredStrings" Target="sharedStrings.xml"/><Relationship Id="rId5" Type="http://schemas.openxmlformats.org/officeDocument/2006/relationships/pivotCacheDefinition" Target="pivotCache/pivotCacheDefinition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4819.622490972222" createdVersion="5" refreshedVersion="5" minRefreshableVersion="3" recordCount="6" xr:uid="{00000000-000A-0000-FFFF-FFFF10000000}">
  <cacheSource type="worksheet">
    <worksheetSource ref="A2:K12" sheet="Quinquenios 2023"/>
  </cacheSource>
  <cacheFields count="11">
    <cacheField name="NOMBRE" numFmtId="0">
      <sharedItems count="6">
        <s v="CUELLO MAESTRE YOHAN DAVID"/>
        <s v="DELGADO AREVALO HECTOR ANDRES"/>
        <s v="LOPEZ GARCIA DANIEL ALBERTO"/>
        <s v="TORRES RIOS RODOLFO ANDRES"/>
        <s v="AULAR CASTILLO DILIANA CAROLINA"/>
        <s v="VASQUEZ ROSSI DANIEL FELIPE"/>
      </sharedItems>
    </cacheField>
    <cacheField name="CEDULA" numFmtId="164">
      <sharedItems containsMixedTypes="1" containsNumber="1" containsInteger="1" minValue="15186483" maxValue="1143225701"/>
    </cacheField>
    <cacheField name="CARGO" numFmtId="0">
      <sharedItems/>
    </cacheField>
    <cacheField name="CENTRO DE COSTO" numFmtId="0">
      <sharedItems containsSemiMixedTypes="0" containsString="0" containsNumber="1" containsInteger="1" minValue="1415" maxValue="1694"/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16-06-13T00:00:00" maxDate="2016-12-25T00:00:00"/>
    </cacheField>
    <cacheField name="TIEMPO DE SERVICIOS " numFmtId="1">
      <sharedItems containsSemiMixedTypes="0" containsString="0" containsNumber="1" minValue="5.7287671232876711" maxValue="6.2602739726027394"/>
    </cacheField>
    <cacheField name="QUINQUENIOS" numFmtId="0">
      <sharedItems containsSemiMixedTypes="0" containsString="0" containsNumber="1" containsInteger="1" minValue="5" maxValue="5"/>
    </cacheField>
    <cacheField name="AÑO DE INGRESO" numFmtId="0">
      <sharedItems containsSemiMixedTypes="0" containsString="0" containsNumber="1" containsInteger="1" minValue="2016" maxValue="2016"/>
    </cacheField>
    <cacheField name="AÑO ANIVERSARIO" numFmtId="0">
      <sharedItems containsSemiMixedTypes="0" containsString="0" containsNumber="1" containsInteger="1" minValue="2021" maxValue="2021"/>
    </cacheField>
    <cacheField name="VALOR QUINQUENIO" numFmtId="42">
      <sharedItems containsSemiMixedTypes="0" containsString="0" containsNumber="1" containsInteger="1" minValue="150000" maxValue="15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4964.616510879627" createdVersion="5" refreshedVersion="8" minRefreshableVersion="3" recordCount="6" xr:uid="{00000000-000A-0000-FFFF-FFFF2D000000}">
  <cacheSource type="worksheet">
    <worksheetSource ref="C33:K39" sheet="Quinquenios 2023"/>
  </cacheSource>
  <cacheFields count="9">
    <cacheField name="CARGO" numFmtId="0">
      <sharedItems/>
    </cacheField>
    <cacheField name="CENTRO DE COSTO" numFmtId="0">
      <sharedItems containsSemiMixedTypes="0" containsString="0" containsNumber="1" containsInteger="1" minValue="1415" maxValue="167001" count="12">
        <n v="1624"/>
        <n v="1634"/>
        <n v="1694"/>
        <n v="167001"/>
        <n v="1618" u="1"/>
        <n v="1631" u="1"/>
        <n v="1415" u="1"/>
        <n v="1693" u="1"/>
        <n v="1677" u="1"/>
        <n v="1639" u="1"/>
        <n v="1690" u="1"/>
        <n v="163504" u="1"/>
      </sharedItems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13-02-16T00:00:00" maxDate="2013-11-02T00:00:00"/>
    </cacheField>
    <cacheField name="TIEMPO DE SERVICIOS " numFmtId="1">
      <sharedItems containsSemiMixedTypes="0" containsString="0" containsNumber="1" minValue="9.2739726027397253" maxValue="9.9808219178082194"/>
    </cacheField>
    <cacheField name="QUINQUENIOS" numFmtId="0">
      <sharedItems containsSemiMixedTypes="0" containsString="0" containsNumber="1" containsInteger="1" minValue="10" maxValue="10"/>
    </cacheField>
    <cacheField name="AÑO DE INGRESO" numFmtId="0">
      <sharedItems containsSemiMixedTypes="0" containsString="0" containsNumber="1" containsInteger="1" minValue="2013" maxValue="2013"/>
    </cacheField>
    <cacheField name="AÑO ANIVERSARIO" numFmtId="0">
      <sharedItems containsSemiMixedTypes="0" containsString="0" containsNumber="1" containsInteger="1" minValue="2023" maxValue="2023"/>
    </cacheField>
    <cacheField name="VALOR QUINQUENIO" numFmtId="42">
      <sharedItems containsSemiMixedTypes="0" containsString="0" containsNumber="1" containsInteger="1" minValue="230000" maxValue="23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4964.616558217589" createdVersion="5" refreshedVersion="8" minRefreshableVersion="3" recordCount="2" xr:uid="{00000000-000A-0000-FFFF-FFFF30000000}">
  <cacheSource type="worksheet">
    <worksheetSource ref="C44:K46" sheet="Quinquenios 2023"/>
  </cacheSource>
  <cacheFields count="9">
    <cacheField name="CARGO" numFmtId="0">
      <sharedItems/>
    </cacheField>
    <cacheField name="CENTRO DE COSTO" numFmtId="0">
      <sharedItems containsSemiMixedTypes="0" containsString="0" containsNumber="1" containsInteger="1" minValue="1624" maxValue="167001" count="4">
        <n v="1692"/>
        <n v="167001"/>
        <n v="1624" u="1"/>
        <n v="1634" u="1"/>
      </sharedItems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08-10-06T00:00:00" maxDate="2008-12-10T00:00:00"/>
    </cacheField>
    <cacheField name="TIEMPO DE SERVICIOS " numFmtId="1">
      <sharedItems containsSemiMixedTypes="0" containsString="0" containsNumber="1" minValue="14.172602739726027" maxValue="14.347945205479451"/>
    </cacheField>
    <cacheField name="QUINQUENIOS" numFmtId="0">
      <sharedItems containsSemiMixedTypes="0" containsString="0" containsNumber="1" containsInteger="1" minValue="15" maxValue="15"/>
    </cacheField>
    <cacheField name="AÑO DE INGRESO" numFmtId="0">
      <sharedItems containsSemiMixedTypes="0" containsString="0" containsNumber="1" containsInteger="1" minValue="2008" maxValue="2008"/>
    </cacheField>
    <cacheField name="AÑO ANIVERSARIO" numFmtId="0">
      <sharedItems containsSemiMixedTypes="0" containsString="0" containsNumber="1" containsInteger="1" minValue="2023" maxValue="2023"/>
    </cacheField>
    <cacheField name="VALOR QUINQUENIO" numFmtId="42">
      <sharedItems containsSemiMixedTypes="0" containsString="0" containsNumber="1" containsInteger="1" minValue="230000" maxValue="23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4964.618601388887" createdVersion="8" refreshedVersion="8" minRefreshableVersion="3" recordCount="26" xr:uid="{2E2AB6FC-7A18-423A-99DB-DA26F312C4C0}">
  <cacheSource type="worksheet">
    <worksheetSource ref="A2:K28" sheet="Quinquenios 2023"/>
  </cacheSource>
  <cacheFields count="11">
    <cacheField name="NOMBRE" numFmtId="0">
      <sharedItems/>
    </cacheField>
    <cacheField name="CEDULA" numFmtId="164">
      <sharedItems containsMixedTypes="1" containsNumber="1" containsInteger="1" minValue="7602443" maxValue="1144183757"/>
    </cacheField>
    <cacheField name="CARGO" numFmtId="0">
      <sharedItems/>
    </cacheField>
    <cacheField name="CENTRO DE COSTO" numFmtId="0">
      <sharedItems containsSemiMixedTypes="0" containsString="0" containsNumber="1" containsInteger="1" minValue="1415" maxValue="163504" count="7">
        <n v="1634"/>
        <n v="1639"/>
        <n v="1692"/>
        <n v="1624"/>
        <n v="1640"/>
        <n v="163504"/>
        <n v="1415"/>
      </sharedItems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18-01-05T00:00:00" maxDate="2018-12-22T00:00:00"/>
    </cacheField>
    <cacheField name="TIEMPO DE SERVICIOS " numFmtId="1">
      <sharedItems containsSemiMixedTypes="0" containsString="0" containsNumber="1" minValue="4.1342465753424653" maxValue="5.0931506849315067"/>
    </cacheField>
    <cacheField name="QUINQUENIOS" numFmtId="0">
      <sharedItems containsSemiMixedTypes="0" containsString="0" containsNumber="1" containsInteger="1" minValue="5" maxValue="5"/>
    </cacheField>
    <cacheField name="AÑO DE INGRESO" numFmtId="0">
      <sharedItems containsSemiMixedTypes="0" containsString="0" containsNumber="1" containsInteger="1" minValue="2018" maxValue="2018"/>
    </cacheField>
    <cacheField name="AÑO ANIVERSARIO" numFmtId="0">
      <sharedItems containsSemiMixedTypes="0" containsString="0" containsNumber="1" containsInteger="1" minValue="2023" maxValue="2023"/>
    </cacheField>
    <cacheField name="VALOR QUINQUENIO" numFmtId="42">
      <sharedItems containsSemiMixedTypes="0" containsString="0" containsNumber="1" containsInteger="1" minValue="180000" maxValue="1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  <n v="15186483"/>
    <s v="TECNICO REPARADOR OTR I"/>
    <n v="1634"/>
    <s v="DRUMMOND"/>
    <d v="2016-12-24T00:00:00"/>
    <n v="5.7287671232876711"/>
    <n v="5"/>
    <n v="2016"/>
    <n v="2021"/>
    <n v="150000"/>
  </r>
  <r>
    <x v="1"/>
    <n v="1113527951"/>
    <s v="REPARADOR DE LLANTAS AG"/>
    <n v="1624"/>
    <s v="MAYAGUEZ"/>
    <d v="2016-08-29T00:00:00"/>
    <n v="6.0493150684931507"/>
    <n v="5"/>
    <n v="2016"/>
    <n v="2021"/>
    <n v="150000"/>
  </r>
  <r>
    <x v="2"/>
    <n v="1064800649"/>
    <s v="MECANICO DE LLANTAS III"/>
    <n v="1634"/>
    <s v="DRUMMOND"/>
    <d v="2016-06-13T00:00:00"/>
    <n v="6.2602739726027394"/>
    <n v="5"/>
    <n v="2016"/>
    <n v="2021"/>
    <n v="150000"/>
  </r>
  <r>
    <x v="3"/>
    <n v="1143225701"/>
    <s v="JEFE CONTABLE E IMPUESTOS"/>
    <n v="1694"/>
    <s v="FINANCIERA &amp; IT"/>
    <d v="2016-11-01T00:00:00"/>
    <n v="5.8739726027397259"/>
    <n v="5"/>
    <n v="2016"/>
    <n v="2021"/>
    <n v="150000"/>
  </r>
  <r>
    <x v="4"/>
    <s v="E-8-169580"/>
    <s v="ASISTENTE ADMINISTRATIVO"/>
    <n v="1491"/>
    <s v="MINERA PANAMÁ"/>
    <d v="2016-11-16T00:00:00"/>
    <n v="5.8328767123287673"/>
    <n v="5"/>
    <n v="2016"/>
    <n v="2021"/>
    <n v="150000"/>
  </r>
  <r>
    <x v="5"/>
    <s v="AU515572"/>
    <s v="COORDINADOR ADMINISTRATIVO"/>
    <n v="1415"/>
    <s v="MINERA PANAMÁ"/>
    <d v="2016-08-16T00:00:00"/>
    <n v="6.0849315068493155"/>
    <n v="5"/>
    <n v="2016"/>
    <n v="2021"/>
    <n v="1500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s v="MECANICO DE LLANTAS AG I"/>
    <x v="0"/>
    <s v="MAYAGUEZ"/>
    <d v="2013-11-01T00:00:00"/>
    <n v="9.2739726027397253"/>
    <n v="10"/>
    <n v="2013"/>
    <n v="2023"/>
    <n v="230000"/>
  </r>
  <r>
    <s v="MECANICO DE LLANTAS II"/>
    <x v="1"/>
    <s v="DRUMMOND"/>
    <d v="2013-06-01T00:00:00"/>
    <n v="9.6931506849315063"/>
    <n v="10"/>
    <n v="2013"/>
    <n v="2023"/>
    <n v="230000"/>
  </r>
  <r>
    <s v="JEFE DE CONTABILIDAD"/>
    <x v="2"/>
    <s v="FINANCIERA &amp; IT"/>
    <d v="2013-02-16T00:00:00"/>
    <n v="9.9808219178082194"/>
    <n v="10"/>
    <n v="2013"/>
    <n v="2023"/>
    <n v="230000"/>
  </r>
  <r>
    <s v="ANALISTA DE CUENTAS POR PAGAR"/>
    <x v="2"/>
    <s v="FINANCIERA &amp; IT"/>
    <d v="2013-05-01T00:00:00"/>
    <n v="9.7780821917808218"/>
    <n v="10"/>
    <n v="2013"/>
    <n v="2023"/>
    <n v="230000"/>
  </r>
  <r>
    <s v="MECANICO DE LLANTAS AG I"/>
    <x v="0"/>
    <s v="MAYAGUEZ"/>
    <d v="2013-11-01T00:00:00"/>
    <n v="9.2739726027397253"/>
    <n v="10"/>
    <n v="2013"/>
    <n v="2023"/>
    <n v="230000"/>
  </r>
  <r>
    <s v="COORDINADOR COMERCIAL"/>
    <x v="3"/>
    <s v="COMERCIAL CORPORATIVO"/>
    <d v="2013-02-16T00:00:00"/>
    <n v="9.9808219178082194"/>
    <n v="10"/>
    <n v="2013"/>
    <n v="2023"/>
    <n v="23000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s v="GERENTE DE GESTION HUMANA"/>
    <x v="0"/>
    <s v="GRH"/>
    <d v="2008-12-09T00:00:00"/>
    <n v="14.172602739726027"/>
    <n v="15"/>
    <n v="2008"/>
    <n v="2023"/>
    <n v="230000"/>
  </r>
  <r>
    <s v="GERENTE COMERCIAL"/>
    <x v="1"/>
    <s v="COMERCIAL CORPORATIVO"/>
    <d v="2008-10-06T00:00:00"/>
    <n v="14.347945205479451"/>
    <n v="15"/>
    <n v="2008"/>
    <n v="2023"/>
    <n v="23000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">
  <r>
    <s v="ALVAREZ ORTIZ RAFAEL DAVID"/>
    <n v="1091678711"/>
    <s v="MECANICO DE LLANTAS III"/>
    <x v="0"/>
    <s v="DRUMMOND"/>
    <d v="2018-10-09T00:00:00"/>
    <n v="4.3342465753424655"/>
    <n v="5"/>
    <n v="2018"/>
    <n v="2023"/>
    <n v="180000"/>
  </r>
  <r>
    <s v="ARRIETA DE LA CRUZ FABIAN ALBERTO"/>
    <n v="1064797134"/>
    <s v="MECANICO DE LLANTAS III"/>
    <x v="0"/>
    <s v="DRUMMOND"/>
    <d v="2018-02-01T00:00:00"/>
    <n v="5.0191780821917806"/>
    <n v="5"/>
    <n v="2018"/>
    <n v="2023"/>
    <n v="180000"/>
  </r>
  <r>
    <s v="BAQUERO CAMPO MIGUEL YOBANIS"/>
    <n v="1121334652"/>
    <s v="SUPERVISOR DE PROYECTO"/>
    <x v="1"/>
    <s v="UNDER GROUND SERVICES"/>
    <d v="2018-11-16T00:00:00"/>
    <n v="4.2301369863013702"/>
    <n v="5"/>
    <n v="2018"/>
    <n v="2023"/>
    <n v="180000"/>
  </r>
  <r>
    <s v="FUENTES MENDEZ DEIVER ALFONSO"/>
    <n v="1064114760"/>
    <s v="MECANICO DE LLANTAS III"/>
    <x v="0"/>
    <s v="DRUMMOND"/>
    <d v="2018-01-05T00:00:00"/>
    <n v="5.0931506849315067"/>
    <n v="5"/>
    <n v="2018"/>
    <n v="2023"/>
    <n v="180000"/>
  </r>
  <r>
    <s v="MARIN OTERO MARIA"/>
    <n v="1140855399"/>
    <s v="ASISTENTE DE GESTION HUMANA"/>
    <x v="2"/>
    <s v="GRH"/>
    <d v="2018-07-03T00:00:00"/>
    <n v="4.602739726027397"/>
    <n v="5"/>
    <n v="2018"/>
    <n v="2023"/>
    <n v="180000"/>
  </r>
  <r>
    <s v="MARTINEZ MADRID JOSE ANGEL"/>
    <n v="1065998882"/>
    <s v="MECANICO DE LLANTAS III"/>
    <x v="0"/>
    <s v="DRUMMOND"/>
    <d v="2018-01-05T00:00:00"/>
    <n v="5.0931506849315067"/>
    <n v="5"/>
    <n v="2018"/>
    <n v="2023"/>
    <n v="180000"/>
  </r>
  <r>
    <s v="MARTINEZ MENDOZA SERGIO ANDRES"/>
    <n v="1064115089"/>
    <s v="MECANICO DE LLANTAS IV"/>
    <x v="0"/>
    <s v="DRUMMOND"/>
    <d v="2018-03-27T00:00:00"/>
    <n v="4.8712328767123285"/>
    <n v="5"/>
    <n v="2018"/>
    <n v="2023"/>
    <n v="180000"/>
  </r>
  <r>
    <s v="MENDOZA RODRIGUEZ DEILMAR JOSE"/>
    <n v="1120742355"/>
    <s v="MECANICO DE LLANTAS II"/>
    <x v="0"/>
    <s v="DRUMMOND"/>
    <d v="2018-11-21T00:00:00"/>
    <n v="4.2164383561643834"/>
    <n v="5"/>
    <n v="2018"/>
    <n v="2023"/>
    <n v="180000"/>
  </r>
  <r>
    <s v="MEZA MORELO ANDRES"/>
    <n v="1064796922"/>
    <s v="MECANICO DE LLANTAS III"/>
    <x v="0"/>
    <s v="DRUMMOND"/>
    <d v="2018-01-05T00:00:00"/>
    <n v="5.0931506849315067"/>
    <n v="5"/>
    <n v="2018"/>
    <n v="2023"/>
    <n v="180000"/>
  </r>
  <r>
    <s v="MORA LOPEZ ARGEMIRO MANUEL"/>
    <n v="1063280082"/>
    <s v="MECANICO DE LLANTAS II"/>
    <x v="1"/>
    <s v="UNDER GROUND SERVICES"/>
    <d v="2018-10-16T00:00:00"/>
    <n v="4.3150684931506849"/>
    <n v="5"/>
    <n v="2018"/>
    <n v="2023"/>
    <n v="180000"/>
  </r>
  <r>
    <s v="NOVOA BALLESTEROS LUIS YORDANY"/>
    <n v="1065897739"/>
    <s v="PLANEADOR"/>
    <x v="0"/>
    <s v="DRUMMOND"/>
    <d v="2018-11-07T00:00:00"/>
    <n v="4.2547945205479456"/>
    <n v="5"/>
    <n v="2018"/>
    <n v="2023"/>
    <n v="180000"/>
  </r>
  <r>
    <s v="ORTIZ RONDON JUAN PABLO"/>
    <n v="1144183757"/>
    <s v="MECANICO DE LLANTAS AG I"/>
    <x v="3"/>
    <s v="MAYAGUEZ"/>
    <d v="2018-05-28T00:00:00"/>
    <n v="4.7013698630136984"/>
    <n v="5"/>
    <n v="2018"/>
    <n v="2023"/>
    <n v="180000"/>
  </r>
  <r>
    <s v="PEREZ ALARCON OSCAR IVAN"/>
    <n v="1082920445"/>
    <s v="MECANICO DE LLANTAS IV"/>
    <x v="0"/>
    <s v="DRUMMOND"/>
    <d v="2018-08-16T00:00:00"/>
    <n v="4.4821917808219176"/>
    <n v="5"/>
    <n v="2018"/>
    <n v="2023"/>
    <n v="180000"/>
  </r>
  <r>
    <s v="POLO MUNOZ CARLOS ALBEIRO"/>
    <n v="1067720805"/>
    <s v="MECANICO DE LLANTAS IV"/>
    <x v="0"/>
    <s v="DRUMMOND"/>
    <d v="2018-01-05T00:00:00"/>
    <n v="5.0931506849315067"/>
    <n v="5"/>
    <n v="2018"/>
    <n v="2023"/>
    <n v="180000"/>
  </r>
  <r>
    <s v="RODRIGUEZ RINCON DILSON"/>
    <n v="1062811236"/>
    <s v="MECANICO DE LLANTAS III"/>
    <x v="0"/>
    <s v="DRUMMOND"/>
    <d v="2018-10-22T00:00:00"/>
    <n v="4.2986301369863016"/>
    <n v="5"/>
    <n v="2018"/>
    <n v="2023"/>
    <n v="180000"/>
  </r>
  <r>
    <s v="SALCEDO CABRERA SERGIO LUIS"/>
    <n v="1082241607"/>
    <s v="MECANICO DE LLANTAS COMERCIAL III"/>
    <x v="4"/>
    <s v="BARRANQUILLA PORT"/>
    <d v="2018-09-17T00:00:00"/>
    <n v="4.3945205479452056"/>
    <n v="5"/>
    <n v="2018"/>
    <n v="2023"/>
    <n v="180000"/>
  </r>
  <r>
    <s v="SAYAS OSORIO JEFFERSON"/>
    <n v="1143228894"/>
    <s v="MECANICO DE LLANTAS IV"/>
    <x v="0"/>
    <s v="DRUMMOND"/>
    <d v="2018-11-21T00:00:00"/>
    <n v="4.2164383561643834"/>
    <n v="5"/>
    <n v="2018"/>
    <n v="2023"/>
    <n v="180000"/>
  </r>
  <r>
    <s v="TORRES CUELLO ANDRES SEBASTIAN"/>
    <n v="1065817475"/>
    <s v="MECANICO DE LLANTAS IV"/>
    <x v="0"/>
    <s v="DRUMMOND"/>
    <d v="2018-12-21T00:00:00"/>
    <n v="4.1342465753424653"/>
    <n v="5"/>
    <n v="2018"/>
    <n v="2023"/>
    <n v="180000"/>
  </r>
  <r>
    <s v="TORRES SALAMANCA EDGAR RICARDO"/>
    <n v="1140820076"/>
    <s v="SUPERVISOR DE PROYECTO"/>
    <x v="5"/>
    <s v="MPSA SERVICIOS 01"/>
    <d v="2018-06-01T00:00:00"/>
    <n v="4.6904109589041099"/>
    <n v="5"/>
    <n v="2018"/>
    <n v="2023"/>
    <n v="180000"/>
  </r>
  <r>
    <s v="VANEGAS ROMERO ERWING RAFAEL"/>
    <n v="7602443"/>
    <s v="MECANICO DE LLANTAS COMERCIAL III"/>
    <x v="4"/>
    <s v="BARRANQUILLA PORT"/>
    <d v="2018-09-17T00:00:00"/>
    <n v="4.3945205479452056"/>
    <n v="5"/>
    <n v="2018"/>
    <n v="2023"/>
    <n v="180000"/>
  </r>
  <r>
    <s v="VARGAS  JOSSUE GERARDO "/>
    <s v="8-920-2188"/>
    <s v="TÉCNICO REPARADOR I"/>
    <x v="6"/>
    <s v="MINERA PANAMÁ"/>
    <d v="2018-04-10T00:00:00"/>
    <n v="4.8328767123287673"/>
    <n v="5"/>
    <n v="2018"/>
    <n v="2023"/>
    <n v="180000"/>
  </r>
  <r>
    <s v="CASTAÑEDA CASIS FRANCISCO JAVIER "/>
    <s v="8-864-77"/>
    <s v="MECÁNICO DE LLANTAS"/>
    <x v="6"/>
    <s v="MINERA PANAMÁ"/>
    <d v="2018-06-19T00:00:00"/>
    <n v="4.6410958904109592"/>
    <n v="5"/>
    <n v="2018"/>
    <n v="2023"/>
    <n v="180000"/>
  </r>
  <r>
    <s v="TEJADA CORDOVA RICHARD ANTONY "/>
    <s v="6-719-1225"/>
    <s v="MECÁNICO DE LLANTAS"/>
    <x v="6"/>
    <s v="MINERA PANAMÁ"/>
    <d v="2018-09-18T00:00:00"/>
    <n v="4.3917808219178083"/>
    <n v="5"/>
    <n v="2018"/>
    <n v="2023"/>
    <n v="180000"/>
  </r>
  <r>
    <s v="BARRIOS PICO LUIS ANTONIO"/>
    <s v="8-880-1063"/>
    <s v="MECÁNICO DE LLANTAS"/>
    <x v="6"/>
    <s v="MINERA PANAMÁ"/>
    <d v="2018-10-15T00:00:00"/>
    <n v="4.3178082191780822"/>
    <n v="5"/>
    <n v="2018"/>
    <n v="2023"/>
    <n v="180000"/>
  </r>
  <r>
    <s v="MURILLO VALDES EDWIN ORIEL "/>
    <s v="6-708-691"/>
    <s v="MECÁNICO DE LLANTAS"/>
    <x v="6"/>
    <s v="MINERA PANAMÁ"/>
    <d v="2018-10-18T00:00:00"/>
    <n v="4.3095890410958901"/>
    <n v="5"/>
    <n v="2018"/>
    <n v="2023"/>
    <n v="180000"/>
  </r>
  <r>
    <s v="GIL GIL RODERICK RUBEN "/>
    <s v="2-740-1995"/>
    <s v="MECÁNICO DE LLANTAS"/>
    <x v="6"/>
    <s v="MINERA PANAMÁ"/>
    <d v="2018-12-11T00:00:00"/>
    <n v="4.161643835616438"/>
    <n v="5"/>
    <n v="2018"/>
    <n v="2023"/>
    <n v="18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7EBA759-5B6D-41F1-8416-939F88C5F349}" name="TablaDinámica1" cacheId="4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7:B25" firstHeaderRow="1" firstDataRow="1" firstDataCol="1"/>
  <pivotFields count="11">
    <pivotField showAll="0"/>
    <pivotField showAll="0"/>
    <pivotField showAll="0"/>
    <pivotField axis="axisRow" showAll="0">
      <items count="8">
        <item x="6"/>
        <item x="3"/>
        <item x="0"/>
        <item x="1"/>
        <item x="4"/>
        <item x="2"/>
        <item x="5"/>
        <item t="default"/>
      </items>
    </pivotField>
    <pivotField showAl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a de VALOR QUINQUENIO" fld="10" baseField="0" baseItem="0"/>
  </dataFields>
  <formats count="1"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Tabla dinámica3" cacheId="13" applyNumberFormats="0" applyBorderFormats="0" applyFontFormats="0" applyPatternFormats="0" applyAlignmentFormats="0" applyWidthHeightFormats="1" dataCaption="Valores" updatedVersion="8" minRefreshableVersion="3" useAutoFormatting="1" itemPrintTitles="1" createdVersion="5" indent="0" outline="1" outlineData="1" multipleFieldFilters="0">
  <location ref="A4:B9" firstHeaderRow="1" firstDataRow="1" firstDataCol="1"/>
  <pivotFields count="9">
    <pivotField showAll="0"/>
    <pivotField axis="axisRow" showAll="0">
      <items count="13">
        <item m="1" x="6"/>
        <item m="1" x="4"/>
        <item m="1" x="5"/>
        <item x="1"/>
        <item m="1" x="9"/>
        <item m="1" x="8"/>
        <item m="1" x="10"/>
        <item m="1" x="7"/>
        <item x="2"/>
        <item m="1" x="11"/>
        <item x="0"/>
        <item x="3"/>
        <item t="default"/>
      </items>
    </pivotField>
    <pivotField showAl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1"/>
  </rowFields>
  <rowItems count="5">
    <i>
      <x v="3"/>
    </i>
    <i>
      <x v="8"/>
    </i>
    <i>
      <x v="10"/>
    </i>
    <i>
      <x v="11"/>
    </i>
    <i t="grand">
      <x/>
    </i>
  </rowItems>
  <colItems count="1">
    <i/>
  </colItems>
  <dataFields count="1">
    <dataField name="Suma de VALOR QUINQUENIO" fld="8" baseField="0" baseItem="0"/>
  </dataFields>
  <formats count="1">
    <format dxfId="23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2000000}" name="Tabla dinámica4" cacheId="16" applyNumberFormats="0" applyBorderFormats="0" applyFontFormats="0" applyPatternFormats="0" applyAlignmentFormats="0" applyWidthHeightFormats="1" dataCaption="Valores" updatedVersion="8" minRefreshableVersion="3" useAutoFormatting="1" itemPrintTitles="1" createdVersion="5" indent="0" outline="1" outlineData="1" multipleFieldFilters="0">
  <location ref="A12:B15" firstHeaderRow="1" firstDataRow="1" firstDataCol="1"/>
  <pivotFields count="9">
    <pivotField showAll="0"/>
    <pivotField axis="axisRow" showAll="0">
      <items count="5">
        <item m="1" x="2"/>
        <item m="1" x="3"/>
        <item x="0"/>
        <item x="1"/>
        <item t="default"/>
      </items>
    </pivotField>
    <pivotField showAl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1"/>
  </rowFields>
  <rowItems count="3">
    <i>
      <x v="2"/>
    </i>
    <i>
      <x v="3"/>
    </i>
    <i t="grand">
      <x/>
    </i>
  </rowItems>
  <colItems count="1">
    <i/>
  </colItems>
  <dataFields count="1">
    <dataField name="Suma de VALOR QUINQUENIO" fld="8" baseField="0" baseItem="0"/>
  </dataFields>
  <formats count="1">
    <format dxfId="24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 dinámica1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RABAJADOR">
  <location ref="A3:B10" firstHeaderRow="1" firstDataRow="1" firstDataCol="1"/>
  <pivotFields count="11">
    <pivotField axis="axisRow" showAll="0">
      <items count="7">
        <item x="4"/>
        <item x="0"/>
        <item x="1"/>
        <item x="2"/>
        <item x="3"/>
        <item x="5"/>
        <item t="default"/>
      </items>
    </pivotField>
    <pivotField showAll="0"/>
    <pivotField showAll="0"/>
    <pivotField showAll="0"/>
    <pivotField showAll="0" defaultSubtota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VALOR QUINQUENIO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"/>
  <sheetViews>
    <sheetView workbookViewId="0">
      <selection activeCell="C23" sqref="C23"/>
    </sheetView>
  </sheetViews>
  <sheetFormatPr baseColWidth="10" defaultRowHeight="15" x14ac:dyDescent="0.25"/>
  <cols>
    <col min="1" max="1" width="17.5703125" bestFit="1" customWidth="1"/>
    <col min="2" max="2" width="28" bestFit="1" customWidth="1"/>
  </cols>
  <sheetData>
    <row r="1" spans="1:2" ht="15.75" customHeight="1" x14ac:dyDescent="0.25"/>
    <row r="2" spans="1:2" x14ac:dyDescent="0.25">
      <c r="A2" s="2"/>
      <c r="B2" s="3"/>
    </row>
    <row r="4" spans="1:2" x14ac:dyDescent="0.25">
      <c r="A4" s="1" t="s">
        <v>10</v>
      </c>
      <c r="B4" t="s">
        <v>11</v>
      </c>
    </row>
    <row r="5" spans="1:2" x14ac:dyDescent="0.25">
      <c r="A5" s="2">
        <v>1634</v>
      </c>
      <c r="B5" s="29">
        <v>230000</v>
      </c>
    </row>
    <row r="6" spans="1:2" x14ac:dyDescent="0.25">
      <c r="A6" s="2">
        <v>1694</v>
      </c>
      <c r="B6" s="29">
        <v>460000</v>
      </c>
    </row>
    <row r="7" spans="1:2" x14ac:dyDescent="0.25">
      <c r="A7" s="2">
        <v>1624</v>
      </c>
      <c r="B7" s="29">
        <v>460000</v>
      </c>
    </row>
    <row r="8" spans="1:2" x14ac:dyDescent="0.25">
      <c r="A8" s="2">
        <v>167001</v>
      </c>
      <c r="B8" s="29">
        <v>230000</v>
      </c>
    </row>
    <row r="9" spans="1:2" x14ac:dyDescent="0.25">
      <c r="A9" s="2" t="s">
        <v>5</v>
      </c>
      <c r="B9" s="3">
        <v>1380000</v>
      </c>
    </row>
    <row r="12" spans="1:2" x14ac:dyDescent="0.25">
      <c r="A12" s="1" t="s">
        <v>10</v>
      </c>
      <c r="B12" t="s">
        <v>11</v>
      </c>
    </row>
    <row r="13" spans="1:2" x14ac:dyDescent="0.25">
      <c r="A13" s="2">
        <v>1692</v>
      </c>
      <c r="B13" s="29">
        <v>230000</v>
      </c>
    </row>
    <row r="14" spans="1:2" x14ac:dyDescent="0.25">
      <c r="A14" s="2">
        <v>167001</v>
      </c>
      <c r="B14" s="29">
        <v>230000</v>
      </c>
    </row>
    <row r="15" spans="1:2" x14ac:dyDescent="0.25">
      <c r="A15" s="2" t="s">
        <v>5</v>
      </c>
      <c r="B15" s="3">
        <v>460000</v>
      </c>
    </row>
    <row r="17" spans="1:2" x14ac:dyDescent="0.25">
      <c r="A17" s="1" t="s">
        <v>10</v>
      </c>
      <c r="B17" t="s">
        <v>11</v>
      </c>
    </row>
    <row r="18" spans="1:2" x14ac:dyDescent="0.25">
      <c r="A18" s="2">
        <v>1415</v>
      </c>
      <c r="B18" s="29">
        <v>1080000</v>
      </c>
    </row>
    <row r="19" spans="1:2" x14ac:dyDescent="0.25">
      <c r="A19" s="2">
        <v>1624</v>
      </c>
      <c r="B19" s="29">
        <v>180000</v>
      </c>
    </row>
    <row r="20" spans="1:2" x14ac:dyDescent="0.25">
      <c r="A20" s="2">
        <v>1634</v>
      </c>
      <c r="B20" s="29">
        <v>2340000</v>
      </c>
    </row>
    <row r="21" spans="1:2" x14ac:dyDescent="0.25">
      <c r="A21" s="2">
        <v>1639</v>
      </c>
      <c r="B21" s="29">
        <v>360000</v>
      </c>
    </row>
    <row r="22" spans="1:2" x14ac:dyDescent="0.25">
      <c r="A22" s="2">
        <v>1640</v>
      </c>
      <c r="B22" s="29">
        <v>360000</v>
      </c>
    </row>
    <row r="23" spans="1:2" x14ac:dyDescent="0.25">
      <c r="A23" s="2">
        <v>1692</v>
      </c>
      <c r="B23" s="29">
        <v>180000</v>
      </c>
    </row>
    <row r="24" spans="1:2" x14ac:dyDescent="0.25">
      <c r="A24" s="2">
        <v>163504</v>
      </c>
      <c r="B24" s="29">
        <v>180000</v>
      </c>
    </row>
    <row r="25" spans="1:2" x14ac:dyDescent="0.25">
      <c r="A25" s="2" t="s">
        <v>5</v>
      </c>
      <c r="B25" s="3">
        <v>4680000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"/>
  <sheetViews>
    <sheetView tabSelected="1" zoomScaleNormal="100" workbookViewId="0">
      <selection activeCell="B8" sqref="B8"/>
    </sheetView>
  </sheetViews>
  <sheetFormatPr baseColWidth="10" defaultRowHeight="15" x14ac:dyDescent="0.25"/>
  <cols>
    <col min="1" max="1" width="39.28515625" bestFit="1" customWidth="1"/>
    <col min="2" max="2" width="18.7109375" style="25" bestFit="1" customWidth="1"/>
    <col min="3" max="3" width="38.5703125" bestFit="1" customWidth="1"/>
    <col min="4" max="4" width="19.7109375" customWidth="1"/>
    <col min="5" max="5" width="26.42578125" bestFit="1" customWidth="1"/>
    <col min="6" max="6" width="13.42578125" customWidth="1"/>
    <col min="7" max="7" width="11.5703125" bestFit="1" customWidth="1"/>
    <col min="8" max="8" width="15.140625" customWidth="1"/>
    <col min="9" max="9" width="11.5703125" bestFit="1" customWidth="1"/>
    <col min="10" max="10" width="14.42578125" customWidth="1"/>
    <col min="11" max="11" width="15.7109375" bestFit="1" customWidth="1"/>
  </cols>
  <sheetData>
    <row r="1" spans="1:11" x14ac:dyDescent="0.25">
      <c r="G1" s="4">
        <f ca="1">TODAY()</f>
        <v>44964</v>
      </c>
    </row>
    <row r="2" spans="1:11" ht="49.5" x14ac:dyDescent="0.25">
      <c r="A2" s="11" t="s">
        <v>22</v>
      </c>
      <c r="B2" s="11" t="s">
        <v>23</v>
      </c>
      <c r="C2" s="11" t="s">
        <v>19</v>
      </c>
      <c r="D2" s="11" t="s">
        <v>21</v>
      </c>
      <c r="E2" s="11" t="s">
        <v>33</v>
      </c>
      <c r="F2" s="11" t="s">
        <v>20</v>
      </c>
      <c r="G2" s="11" t="s">
        <v>3</v>
      </c>
      <c r="H2" s="11" t="s">
        <v>4</v>
      </c>
      <c r="I2" s="11" t="s">
        <v>9</v>
      </c>
      <c r="J2" s="13" t="s">
        <v>6</v>
      </c>
      <c r="K2" s="12" t="s">
        <v>7</v>
      </c>
    </row>
    <row r="3" spans="1:11" ht="16.5" x14ac:dyDescent="0.25">
      <c r="A3" s="18" t="s">
        <v>48</v>
      </c>
      <c r="B3" s="24">
        <v>1091678711</v>
      </c>
      <c r="C3" s="19" t="s">
        <v>1</v>
      </c>
      <c r="D3" s="19">
        <v>1634</v>
      </c>
      <c r="E3" s="19" t="s">
        <v>2</v>
      </c>
      <c r="F3" s="20">
        <v>43382</v>
      </c>
      <c r="G3" s="8">
        <f ca="1">_xlfn.DAYS($G$1,F3)/365</f>
        <v>4.3342465753424655</v>
      </c>
      <c r="H3" s="5">
        <v>5</v>
      </c>
      <c r="I3" s="5">
        <v>2018</v>
      </c>
      <c r="J3" s="5">
        <f>I3+H3</f>
        <v>2023</v>
      </c>
      <c r="K3" s="9">
        <v>180000</v>
      </c>
    </row>
    <row r="4" spans="1:11" ht="16.5" x14ac:dyDescent="0.25">
      <c r="A4" s="18" t="s">
        <v>49</v>
      </c>
      <c r="B4" s="24">
        <v>1064797134</v>
      </c>
      <c r="C4" s="19" t="s">
        <v>1</v>
      </c>
      <c r="D4" s="19">
        <v>1634</v>
      </c>
      <c r="E4" s="19" t="s">
        <v>2</v>
      </c>
      <c r="F4" s="20">
        <v>43132</v>
      </c>
      <c r="G4" s="8">
        <f t="shared" ref="G4:G28" ca="1" si="0">_xlfn.DAYS($G$1,F4)/365</f>
        <v>5.0191780821917806</v>
      </c>
      <c r="H4" s="5">
        <v>5</v>
      </c>
      <c r="I4" s="5">
        <v>2018</v>
      </c>
      <c r="J4" s="5">
        <f t="shared" ref="J4:J28" si="1">I4+H4</f>
        <v>2023</v>
      </c>
      <c r="K4" s="9">
        <v>180000</v>
      </c>
    </row>
    <row r="5" spans="1:11" ht="16.5" x14ac:dyDescent="0.25">
      <c r="A5" s="18" t="s">
        <v>50</v>
      </c>
      <c r="B5" s="24">
        <v>1121334652</v>
      </c>
      <c r="C5" s="19" t="s">
        <v>0</v>
      </c>
      <c r="D5" s="19">
        <v>1639</v>
      </c>
      <c r="E5" s="19" t="s">
        <v>32</v>
      </c>
      <c r="F5" s="20">
        <v>43420</v>
      </c>
      <c r="G5" s="8">
        <f t="shared" ca="1" si="0"/>
        <v>4.2301369863013702</v>
      </c>
      <c r="H5" s="5">
        <v>5</v>
      </c>
      <c r="I5" s="5">
        <v>2018</v>
      </c>
      <c r="J5" s="5">
        <f t="shared" si="1"/>
        <v>2023</v>
      </c>
      <c r="K5" s="9">
        <v>180000</v>
      </c>
    </row>
    <row r="6" spans="1:11" ht="16.5" x14ac:dyDescent="0.25">
      <c r="A6" s="18" t="s">
        <v>51</v>
      </c>
      <c r="B6" s="24">
        <v>1064114760</v>
      </c>
      <c r="C6" s="19" t="s">
        <v>1</v>
      </c>
      <c r="D6" s="19">
        <v>1634</v>
      </c>
      <c r="E6" s="19" t="s">
        <v>2</v>
      </c>
      <c r="F6" s="20">
        <v>43105</v>
      </c>
      <c r="G6" s="8">
        <f t="shared" ca="1" si="0"/>
        <v>5.0931506849315067</v>
      </c>
      <c r="H6" s="5">
        <v>5</v>
      </c>
      <c r="I6" s="5">
        <v>2018</v>
      </c>
      <c r="J6" s="5">
        <f t="shared" si="1"/>
        <v>2023</v>
      </c>
      <c r="K6" s="9">
        <v>180000</v>
      </c>
    </row>
    <row r="7" spans="1:11" ht="16.5" x14ac:dyDescent="0.25">
      <c r="A7" s="18" t="s">
        <v>69</v>
      </c>
      <c r="B7" s="24">
        <v>1140855399</v>
      </c>
      <c r="C7" s="19" t="s">
        <v>67</v>
      </c>
      <c r="D7" s="19">
        <v>1692</v>
      </c>
      <c r="E7" s="19" t="s">
        <v>29</v>
      </c>
      <c r="F7" s="20">
        <v>43284</v>
      </c>
      <c r="G7" s="8">
        <f t="shared" ca="1" si="0"/>
        <v>4.602739726027397</v>
      </c>
      <c r="H7" s="5">
        <v>5</v>
      </c>
      <c r="I7" s="5">
        <v>2018</v>
      </c>
      <c r="J7" s="5">
        <f t="shared" si="1"/>
        <v>2023</v>
      </c>
      <c r="K7" s="9">
        <v>180000</v>
      </c>
    </row>
    <row r="8" spans="1:11" ht="16.5" x14ac:dyDescent="0.25">
      <c r="A8" s="18" t="s">
        <v>52</v>
      </c>
      <c r="B8" s="24">
        <v>1065998882</v>
      </c>
      <c r="C8" s="19" t="s">
        <v>1</v>
      </c>
      <c r="D8" s="19">
        <v>1634</v>
      </c>
      <c r="E8" s="19" t="s">
        <v>2</v>
      </c>
      <c r="F8" s="20">
        <v>43105</v>
      </c>
      <c r="G8" s="8">
        <f t="shared" ca="1" si="0"/>
        <v>5.0931506849315067</v>
      </c>
      <c r="H8" s="5">
        <v>5</v>
      </c>
      <c r="I8" s="5">
        <v>2018</v>
      </c>
      <c r="J8" s="5">
        <f t="shared" si="1"/>
        <v>2023</v>
      </c>
      <c r="K8" s="9">
        <v>180000</v>
      </c>
    </row>
    <row r="9" spans="1:11" ht="16.5" x14ac:dyDescent="0.25">
      <c r="A9" s="18" t="s">
        <v>53</v>
      </c>
      <c r="B9" s="24">
        <v>1064115089</v>
      </c>
      <c r="C9" s="19" t="s">
        <v>68</v>
      </c>
      <c r="D9" s="19">
        <v>1634</v>
      </c>
      <c r="E9" s="19" t="s">
        <v>2</v>
      </c>
      <c r="F9" s="20">
        <v>43186</v>
      </c>
      <c r="G9" s="8">
        <f t="shared" ca="1" si="0"/>
        <v>4.8712328767123285</v>
      </c>
      <c r="H9" s="5">
        <v>5</v>
      </c>
      <c r="I9" s="5">
        <v>2018</v>
      </c>
      <c r="J9" s="5">
        <f t="shared" si="1"/>
        <v>2023</v>
      </c>
      <c r="K9" s="9">
        <v>180000</v>
      </c>
    </row>
    <row r="10" spans="1:11" ht="16.5" x14ac:dyDescent="0.25">
      <c r="A10" s="18" t="s">
        <v>54</v>
      </c>
      <c r="B10" s="24">
        <v>1120742355</v>
      </c>
      <c r="C10" s="19" t="s">
        <v>24</v>
      </c>
      <c r="D10" s="19">
        <v>1634</v>
      </c>
      <c r="E10" s="19" t="s">
        <v>2</v>
      </c>
      <c r="F10" s="20">
        <v>43425</v>
      </c>
      <c r="G10" s="8">
        <f t="shared" ca="1" si="0"/>
        <v>4.2164383561643834</v>
      </c>
      <c r="H10" s="5">
        <v>5</v>
      </c>
      <c r="I10" s="5">
        <v>2018</v>
      </c>
      <c r="J10" s="5">
        <f t="shared" si="1"/>
        <v>2023</v>
      </c>
      <c r="K10" s="9">
        <v>180000</v>
      </c>
    </row>
    <row r="11" spans="1:11" ht="16.5" x14ac:dyDescent="0.25">
      <c r="A11" s="18" t="s">
        <v>55</v>
      </c>
      <c r="B11" s="24">
        <v>1064796922</v>
      </c>
      <c r="C11" s="19" t="s">
        <v>1</v>
      </c>
      <c r="D11" s="19">
        <v>1634</v>
      </c>
      <c r="E11" s="19" t="s">
        <v>2</v>
      </c>
      <c r="F11" s="20">
        <v>43105</v>
      </c>
      <c r="G11" s="8">
        <f t="shared" ca="1" si="0"/>
        <v>5.0931506849315067</v>
      </c>
      <c r="H11" s="5">
        <v>5</v>
      </c>
      <c r="I11" s="5">
        <v>2018</v>
      </c>
      <c r="J11" s="5">
        <f t="shared" si="1"/>
        <v>2023</v>
      </c>
      <c r="K11" s="9">
        <v>180000</v>
      </c>
    </row>
    <row r="12" spans="1:11" ht="16.5" x14ac:dyDescent="0.25">
      <c r="A12" s="18" t="s">
        <v>56</v>
      </c>
      <c r="B12" s="24">
        <v>1063280082</v>
      </c>
      <c r="C12" s="19" t="s">
        <v>24</v>
      </c>
      <c r="D12" s="19">
        <v>1639</v>
      </c>
      <c r="E12" s="19" t="s">
        <v>32</v>
      </c>
      <c r="F12" s="20">
        <v>43389</v>
      </c>
      <c r="G12" s="8">
        <f t="shared" ca="1" si="0"/>
        <v>4.3150684931506849</v>
      </c>
      <c r="H12" s="5">
        <v>5</v>
      </c>
      <c r="I12" s="5">
        <v>2018</v>
      </c>
      <c r="J12" s="5">
        <f t="shared" si="1"/>
        <v>2023</v>
      </c>
      <c r="K12" s="9">
        <v>180000</v>
      </c>
    </row>
    <row r="13" spans="1:11" ht="16.5" x14ac:dyDescent="0.25">
      <c r="A13" s="18" t="s">
        <v>57</v>
      </c>
      <c r="B13" s="24">
        <v>1065897739</v>
      </c>
      <c r="C13" s="19" t="s">
        <v>30</v>
      </c>
      <c r="D13" s="19">
        <v>1634</v>
      </c>
      <c r="E13" s="19" t="s">
        <v>2</v>
      </c>
      <c r="F13" s="20">
        <v>43411</v>
      </c>
      <c r="G13" s="8">
        <f t="shared" ca="1" si="0"/>
        <v>4.2547945205479456</v>
      </c>
      <c r="H13" s="5">
        <v>5</v>
      </c>
      <c r="I13" s="5">
        <v>2018</v>
      </c>
      <c r="J13" s="5">
        <f t="shared" si="1"/>
        <v>2023</v>
      </c>
      <c r="K13" s="9">
        <v>180000</v>
      </c>
    </row>
    <row r="14" spans="1:11" ht="16.5" x14ac:dyDescent="0.25">
      <c r="A14" s="18" t="s">
        <v>58</v>
      </c>
      <c r="B14" s="24">
        <v>1144183757</v>
      </c>
      <c r="C14" s="19" t="s">
        <v>44</v>
      </c>
      <c r="D14" s="19">
        <v>1624</v>
      </c>
      <c r="E14" s="19" t="s">
        <v>12</v>
      </c>
      <c r="F14" s="20">
        <v>43248</v>
      </c>
      <c r="G14" s="8">
        <f t="shared" ca="1" si="0"/>
        <v>4.7013698630136984</v>
      </c>
      <c r="H14" s="5">
        <v>5</v>
      </c>
      <c r="I14" s="5">
        <v>2018</v>
      </c>
      <c r="J14" s="5">
        <f t="shared" si="1"/>
        <v>2023</v>
      </c>
      <c r="K14" s="9">
        <v>180000</v>
      </c>
    </row>
    <row r="15" spans="1:11" ht="16.5" x14ac:dyDescent="0.25">
      <c r="A15" s="18" t="s">
        <v>59</v>
      </c>
      <c r="B15" s="24">
        <v>1082920445</v>
      </c>
      <c r="C15" s="19" t="s">
        <v>68</v>
      </c>
      <c r="D15" s="19">
        <v>1634</v>
      </c>
      <c r="E15" s="19" t="s">
        <v>2</v>
      </c>
      <c r="F15" s="20">
        <v>43328</v>
      </c>
      <c r="G15" s="8">
        <f t="shared" ca="1" si="0"/>
        <v>4.4821917808219176</v>
      </c>
      <c r="H15" s="5">
        <v>5</v>
      </c>
      <c r="I15" s="5">
        <v>2018</v>
      </c>
      <c r="J15" s="5">
        <f t="shared" si="1"/>
        <v>2023</v>
      </c>
      <c r="K15" s="9">
        <v>180000</v>
      </c>
    </row>
    <row r="16" spans="1:11" ht="16.5" x14ac:dyDescent="0.25">
      <c r="A16" s="18" t="s">
        <v>60</v>
      </c>
      <c r="B16" s="24">
        <v>1067720805</v>
      </c>
      <c r="C16" s="19" t="s">
        <v>68</v>
      </c>
      <c r="D16" s="19">
        <v>1634</v>
      </c>
      <c r="E16" s="19" t="s">
        <v>2</v>
      </c>
      <c r="F16" s="20">
        <v>43105</v>
      </c>
      <c r="G16" s="8">
        <f t="shared" ca="1" si="0"/>
        <v>5.0931506849315067</v>
      </c>
      <c r="H16" s="5">
        <v>5</v>
      </c>
      <c r="I16" s="5">
        <v>2018</v>
      </c>
      <c r="J16" s="5">
        <f t="shared" si="1"/>
        <v>2023</v>
      </c>
      <c r="K16" s="9">
        <v>180000</v>
      </c>
    </row>
    <row r="17" spans="1:11" ht="16.5" x14ac:dyDescent="0.25">
      <c r="A17" s="18" t="s">
        <v>61</v>
      </c>
      <c r="B17" s="24">
        <v>1062811236</v>
      </c>
      <c r="C17" s="19" t="s">
        <v>1</v>
      </c>
      <c r="D17" s="19">
        <v>1634</v>
      </c>
      <c r="E17" s="19" t="s">
        <v>2</v>
      </c>
      <c r="F17" s="20">
        <v>43395</v>
      </c>
      <c r="G17" s="8">
        <f t="shared" ca="1" si="0"/>
        <v>4.2986301369863016</v>
      </c>
      <c r="H17" s="5">
        <v>5</v>
      </c>
      <c r="I17" s="5">
        <v>2018</v>
      </c>
      <c r="J17" s="5">
        <f t="shared" si="1"/>
        <v>2023</v>
      </c>
      <c r="K17" s="9">
        <v>180000</v>
      </c>
    </row>
    <row r="18" spans="1:11" ht="16.5" x14ac:dyDescent="0.25">
      <c r="A18" s="18" t="s">
        <v>62</v>
      </c>
      <c r="B18" s="24">
        <v>1082241607</v>
      </c>
      <c r="C18" s="19" t="s">
        <v>8</v>
      </c>
      <c r="D18" s="19">
        <v>1640</v>
      </c>
      <c r="E18" s="19" t="s">
        <v>70</v>
      </c>
      <c r="F18" s="20">
        <v>43360</v>
      </c>
      <c r="G18" s="8">
        <f t="shared" ca="1" si="0"/>
        <v>4.3945205479452056</v>
      </c>
      <c r="H18" s="5">
        <v>5</v>
      </c>
      <c r="I18" s="5">
        <v>2018</v>
      </c>
      <c r="J18" s="5">
        <f t="shared" si="1"/>
        <v>2023</v>
      </c>
      <c r="K18" s="9">
        <v>180000</v>
      </c>
    </row>
    <row r="19" spans="1:11" ht="16.5" x14ac:dyDescent="0.25">
      <c r="A19" s="18" t="s">
        <v>63</v>
      </c>
      <c r="B19" s="24">
        <v>1143228894</v>
      </c>
      <c r="C19" s="19" t="s">
        <v>68</v>
      </c>
      <c r="D19" s="19">
        <v>1634</v>
      </c>
      <c r="E19" s="19" t="s">
        <v>2</v>
      </c>
      <c r="F19" s="20">
        <v>43425</v>
      </c>
      <c r="G19" s="8">
        <f t="shared" ca="1" si="0"/>
        <v>4.2164383561643834</v>
      </c>
      <c r="H19" s="5">
        <v>5</v>
      </c>
      <c r="I19" s="5">
        <v>2018</v>
      </c>
      <c r="J19" s="5">
        <f t="shared" si="1"/>
        <v>2023</v>
      </c>
      <c r="K19" s="9">
        <v>180000</v>
      </c>
    </row>
    <row r="20" spans="1:11" ht="16.5" x14ac:dyDescent="0.25">
      <c r="A20" s="18" t="s">
        <v>64</v>
      </c>
      <c r="B20" s="24">
        <v>1065817475</v>
      </c>
      <c r="C20" s="19" t="s">
        <v>68</v>
      </c>
      <c r="D20" s="19">
        <v>1634</v>
      </c>
      <c r="E20" s="19" t="s">
        <v>2</v>
      </c>
      <c r="F20" s="20">
        <v>43455</v>
      </c>
      <c r="G20" s="8">
        <f t="shared" ca="1" si="0"/>
        <v>4.1342465753424653</v>
      </c>
      <c r="H20" s="5">
        <v>5</v>
      </c>
      <c r="I20" s="5">
        <v>2018</v>
      </c>
      <c r="J20" s="5">
        <f t="shared" si="1"/>
        <v>2023</v>
      </c>
      <c r="K20" s="9">
        <v>180000</v>
      </c>
    </row>
    <row r="21" spans="1:11" ht="16.5" x14ac:dyDescent="0.25">
      <c r="A21" s="18" t="s">
        <v>65</v>
      </c>
      <c r="B21" s="24">
        <v>1140820076</v>
      </c>
      <c r="C21" s="19" t="s">
        <v>0</v>
      </c>
      <c r="D21" s="19">
        <v>163504</v>
      </c>
      <c r="E21" s="19" t="s">
        <v>31</v>
      </c>
      <c r="F21" s="20">
        <v>43252</v>
      </c>
      <c r="G21" s="8">
        <f t="shared" ca="1" si="0"/>
        <v>4.6904109589041099</v>
      </c>
      <c r="H21" s="5">
        <v>5</v>
      </c>
      <c r="I21" s="5">
        <v>2018</v>
      </c>
      <c r="J21" s="5">
        <f t="shared" si="1"/>
        <v>2023</v>
      </c>
      <c r="K21" s="9">
        <v>180000</v>
      </c>
    </row>
    <row r="22" spans="1:11" ht="16.5" x14ac:dyDescent="0.25">
      <c r="A22" s="18" t="s">
        <v>66</v>
      </c>
      <c r="B22" s="24">
        <v>7602443</v>
      </c>
      <c r="C22" s="19" t="s">
        <v>8</v>
      </c>
      <c r="D22" s="19">
        <v>1640</v>
      </c>
      <c r="E22" s="19" t="s">
        <v>70</v>
      </c>
      <c r="F22" s="20">
        <v>43360</v>
      </c>
      <c r="G22" s="8">
        <f t="shared" ca="1" si="0"/>
        <v>4.3945205479452056</v>
      </c>
      <c r="H22" s="5">
        <v>5</v>
      </c>
      <c r="I22" s="5">
        <v>2018</v>
      </c>
      <c r="J22" s="5">
        <f t="shared" si="1"/>
        <v>2023</v>
      </c>
      <c r="K22" s="9">
        <v>180000</v>
      </c>
    </row>
    <row r="23" spans="1:11" ht="16.5" x14ac:dyDescent="0.25">
      <c r="A23" s="18" t="s">
        <v>83</v>
      </c>
      <c r="B23" s="24" t="s">
        <v>85</v>
      </c>
      <c r="C23" s="19" t="s">
        <v>97</v>
      </c>
      <c r="D23" s="19">
        <v>1415</v>
      </c>
      <c r="E23" s="19" t="s">
        <v>99</v>
      </c>
      <c r="F23" s="20">
        <v>43200</v>
      </c>
      <c r="G23" s="8">
        <f t="shared" ca="1" si="0"/>
        <v>4.8328767123287673</v>
      </c>
      <c r="H23" s="5">
        <v>5</v>
      </c>
      <c r="I23" s="5">
        <v>2018</v>
      </c>
      <c r="J23" s="5">
        <f t="shared" si="1"/>
        <v>2023</v>
      </c>
      <c r="K23" s="9">
        <v>180000</v>
      </c>
    </row>
    <row r="24" spans="1:11" ht="16.5" x14ac:dyDescent="0.25">
      <c r="A24" s="18" t="s">
        <v>93</v>
      </c>
      <c r="B24" s="24" t="s">
        <v>86</v>
      </c>
      <c r="C24" s="19" t="s">
        <v>98</v>
      </c>
      <c r="D24" s="19">
        <v>1415</v>
      </c>
      <c r="E24" s="19" t="s">
        <v>99</v>
      </c>
      <c r="F24" s="20">
        <v>43270</v>
      </c>
      <c r="G24" s="8">
        <f t="shared" ca="1" si="0"/>
        <v>4.6410958904109592</v>
      </c>
      <c r="H24" s="5">
        <v>5</v>
      </c>
      <c r="I24" s="5">
        <v>2018</v>
      </c>
      <c r="J24" s="5">
        <f t="shared" si="1"/>
        <v>2023</v>
      </c>
      <c r="K24" s="9">
        <v>180000</v>
      </c>
    </row>
    <row r="25" spans="1:11" ht="16.5" x14ac:dyDescent="0.25">
      <c r="A25" s="18" t="s">
        <v>94</v>
      </c>
      <c r="B25" s="24" t="s">
        <v>87</v>
      </c>
      <c r="C25" s="19" t="s">
        <v>98</v>
      </c>
      <c r="D25" s="19">
        <v>1415</v>
      </c>
      <c r="E25" s="19" t="s">
        <v>99</v>
      </c>
      <c r="F25" s="20">
        <v>43361</v>
      </c>
      <c r="G25" s="8">
        <f t="shared" ca="1" si="0"/>
        <v>4.3917808219178083</v>
      </c>
      <c r="H25" s="5">
        <v>5</v>
      </c>
      <c r="I25" s="5">
        <v>2018</v>
      </c>
      <c r="J25" s="5">
        <f t="shared" si="1"/>
        <v>2023</v>
      </c>
      <c r="K25" s="9">
        <v>180000</v>
      </c>
    </row>
    <row r="26" spans="1:11" ht="16.5" x14ac:dyDescent="0.25">
      <c r="A26" s="18" t="s">
        <v>95</v>
      </c>
      <c r="B26" s="24" t="s">
        <v>88</v>
      </c>
      <c r="C26" s="19" t="s">
        <v>98</v>
      </c>
      <c r="D26" s="19">
        <v>1415</v>
      </c>
      <c r="E26" s="19" t="s">
        <v>99</v>
      </c>
      <c r="F26" s="20">
        <v>43388</v>
      </c>
      <c r="G26" s="8">
        <f t="shared" ca="1" si="0"/>
        <v>4.3178082191780822</v>
      </c>
      <c r="H26" s="5">
        <v>5</v>
      </c>
      <c r="I26" s="5">
        <v>2018</v>
      </c>
      <c r="J26" s="5">
        <f t="shared" si="1"/>
        <v>2023</v>
      </c>
      <c r="K26" s="9">
        <v>180000</v>
      </c>
    </row>
    <row r="27" spans="1:11" ht="16.5" x14ac:dyDescent="0.25">
      <c r="A27" s="18" t="s">
        <v>84</v>
      </c>
      <c r="B27" s="24" t="s">
        <v>89</v>
      </c>
      <c r="C27" s="19" t="s">
        <v>98</v>
      </c>
      <c r="D27" s="19">
        <v>1415</v>
      </c>
      <c r="E27" s="19" t="s">
        <v>99</v>
      </c>
      <c r="F27" s="20">
        <v>43391</v>
      </c>
      <c r="G27" s="8">
        <f t="shared" ca="1" si="0"/>
        <v>4.3095890410958901</v>
      </c>
      <c r="H27" s="5">
        <v>5</v>
      </c>
      <c r="I27" s="5">
        <v>2018</v>
      </c>
      <c r="J27" s="5">
        <f t="shared" si="1"/>
        <v>2023</v>
      </c>
      <c r="K27" s="9">
        <v>180000</v>
      </c>
    </row>
    <row r="28" spans="1:11" ht="16.5" x14ac:dyDescent="0.25">
      <c r="A28" s="18" t="s">
        <v>96</v>
      </c>
      <c r="B28" s="24" t="s">
        <v>90</v>
      </c>
      <c r="C28" s="19" t="s">
        <v>98</v>
      </c>
      <c r="D28" s="19">
        <v>1415</v>
      </c>
      <c r="E28" s="19" t="s">
        <v>99</v>
      </c>
      <c r="F28" s="20">
        <v>43445</v>
      </c>
      <c r="G28" s="8">
        <f t="shared" ca="1" si="0"/>
        <v>4.161643835616438</v>
      </c>
      <c r="H28" s="5">
        <v>5</v>
      </c>
      <c r="I28" s="5">
        <v>2018</v>
      </c>
      <c r="J28" s="5">
        <f t="shared" si="1"/>
        <v>2023</v>
      </c>
      <c r="K28" s="9">
        <v>180000</v>
      </c>
    </row>
    <row r="29" spans="1:11" ht="16.5" x14ac:dyDescent="0.25">
      <c r="K29" s="14">
        <f>SUM(K3:K28)</f>
        <v>4680000</v>
      </c>
    </row>
    <row r="30" spans="1:11" ht="16.5" x14ac:dyDescent="0.25">
      <c r="K30" s="16"/>
    </row>
    <row r="31" spans="1:11" ht="16.5" x14ac:dyDescent="0.25">
      <c r="K31" s="16"/>
    </row>
    <row r="33" spans="1:11" ht="49.5" x14ac:dyDescent="0.25">
      <c r="A33" s="11" t="s">
        <v>22</v>
      </c>
      <c r="B33" s="11" t="s">
        <v>23</v>
      </c>
      <c r="C33" s="11" t="s">
        <v>19</v>
      </c>
      <c r="D33" s="11" t="s">
        <v>21</v>
      </c>
      <c r="E33" s="11" t="s">
        <v>33</v>
      </c>
      <c r="F33" s="11" t="s">
        <v>20</v>
      </c>
      <c r="G33" s="11" t="s">
        <v>3</v>
      </c>
      <c r="H33" s="11" t="s">
        <v>4</v>
      </c>
      <c r="I33" s="11" t="s">
        <v>9</v>
      </c>
      <c r="J33" s="13" t="s">
        <v>6</v>
      </c>
      <c r="K33" s="12" t="s">
        <v>7</v>
      </c>
    </row>
    <row r="34" spans="1:11" ht="16.5" x14ac:dyDescent="0.25">
      <c r="A34" s="18" t="s">
        <v>38</v>
      </c>
      <c r="B34" s="24">
        <v>94470525</v>
      </c>
      <c r="C34" s="19" t="s">
        <v>44</v>
      </c>
      <c r="D34" s="5">
        <v>1624</v>
      </c>
      <c r="E34" s="19" t="s">
        <v>12</v>
      </c>
      <c r="F34" s="20">
        <v>41579</v>
      </c>
      <c r="G34" s="8">
        <f ca="1">_xlfn.DAYS($G$1,F34)/365</f>
        <v>9.2739726027397253</v>
      </c>
      <c r="H34" s="5">
        <v>10</v>
      </c>
      <c r="I34" s="5">
        <v>2013</v>
      </c>
      <c r="J34" s="5">
        <f>H34+I34</f>
        <v>2023</v>
      </c>
      <c r="K34" s="9">
        <v>230000</v>
      </c>
    </row>
    <row r="35" spans="1:11" ht="16.5" x14ac:dyDescent="0.25">
      <c r="A35" s="18" t="s">
        <v>39</v>
      </c>
      <c r="B35" s="24">
        <v>1064110851</v>
      </c>
      <c r="C35" s="19" t="s">
        <v>24</v>
      </c>
      <c r="D35" s="5">
        <v>1634</v>
      </c>
      <c r="E35" s="19" t="s">
        <v>2</v>
      </c>
      <c r="F35" s="20">
        <v>41426</v>
      </c>
      <c r="G35" s="8">
        <f t="shared" ref="G35:G39" ca="1" si="2">_xlfn.DAYS($G$1,F35)/365</f>
        <v>9.6931506849315063</v>
      </c>
      <c r="H35" s="5">
        <v>10</v>
      </c>
      <c r="I35" s="5">
        <v>2013</v>
      </c>
      <c r="J35" s="5">
        <f t="shared" ref="J35:J38" si="3">H35+I35</f>
        <v>2023</v>
      </c>
      <c r="K35" s="9">
        <v>230000</v>
      </c>
    </row>
    <row r="36" spans="1:11" ht="16.5" x14ac:dyDescent="0.25">
      <c r="A36" s="18" t="s">
        <v>40</v>
      </c>
      <c r="B36" s="24">
        <v>72269253</v>
      </c>
      <c r="C36" s="19" t="s">
        <v>45</v>
      </c>
      <c r="D36" s="5">
        <v>1694</v>
      </c>
      <c r="E36" s="19" t="s">
        <v>18</v>
      </c>
      <c r="F36" s="20">
        <v>41321</v>
      </c>
      <c r="G36" s="8">
        <f t="shared" ca="1" si="2"/>
        <v>9.9808219178082194</v>
      </c>
      <c r="H36" s="5">
        <v>10</v>
      </c>
      <c r="I36" s="5">
        <v>2013</v>
      </c>
      <c r="J36" s="5">
        <f t="shared" si="3"/>
        <v>2023</v>
      </c>
      <c r="K36" s="9">
        <v>230000</v>
      </c>
    </row>
    <row r="37" spans="1:11" ht="16.5" x14ac:dyDescent="0.25">
      <c r="A37" s="18" t="s">
        <v>41</v>
      </c>
      <c r="B37" s="24">
        <v>72000737</v>
      </c>
      <c r="C37" s="19" t="s">
        <v>46</v>
      </c>
      <c r="D37" s="5">
        <v>1694</v>
      </c>
      <c r="E37" s="19" t="s">
        <v>18</v>
      </c>
      <c r="F37" s="20">
        <v>41395</v>
      </c>
      <c r="G37" s="8">
        <f t="shared" ca="1" si="2"/>
        <v>9.7780821917808218</v>
      </c>
      <c r="H37" s="5">
        <v>10</v>
      </c>
      <c r="I37" s="5">
        <v>2013</v>
      </c>
      <c r="J37" s="5">
        <f t="shared" si="3"/>
        <v>2023</v>
      </c>
      <c r="K37" s="9">
        <v>230000</v>
      </c>
    </row>
    <row r="38" spans="1:11" ht="16.5" x14ac:dyDescent="0.25">
      <c r="A38" s="18" t="s">
        <v>42</v>
      </c>
      <c r="B38" s="24">
        <v>1113631697</v>
      </c>
      <c r="C38" s="19" t="s">
        <v>44</v>
      </c>
      <c r="D38" s="5">
        <v>1624</v>
      </c>
      <c r="E38" s="19" t="s">
        <v>12</v>
      </c>
      <c r="F38" s="20">
        <v>41579</v>
      </c>
      <c r="G38" s="8">
        <f t="shared" ca="1" si="2"/>
        <v>9.2739726027397253</v>
      </c>
      <c r="H38" s="5">
        <v>10</v>
      </c>
      <c r="I38" s="5">
        <v>2013</v>
      </c>
      <c r="J38" s="5">
        <f t="shared" si="3"/>
        <v>2023</v>
      </c>
      <c r="K38" s="9">
        <v>230000</v>
      </c>
    </row>
    <row r="39" spans="1:11" ht="16.5" x14ac:dyDescent="0.25">
      <c r="A39" s="18" t="s">
        <v>43</v>
      </c>
      <c r="B39" s="24">
        <v>1129508534</v>
      </c>
      <c r="C39" s="19" t="s">
        <v>47</v>
      </c>
      <c r="D39" s="5">
        <v>167001</v>
      </c>
      <c r="E39" s="19" t="s">
        <v>37</v>
      </c>
      <c r="F39" s="20">
        <v>41321</v>
      </c>
      <c r="G39" s="8">
        <f t="shared" ca="1" si="2"/>
        <v>9.9808219178082194</v>
      </c>
      <c r="H39" s="5">
        <v>10</v>
      </c>
      <c r="I39" s="5">
        <v>2013</v>
      </c>
      <c r="J39" s="5">
        <f>H39+I39</f>
        <v>2023</v>
      </c>
      <c r="K39" s="9">
        <v>230000</v>
      </c>
    </row>
    <row r="40" spans="1:11" ht="16.5" x14ac:dyDescent="0.25">
      <c r="A40" s="10"/>
      <c r="C40" s="10"/>
      <c r="E40" s="10"/>
      <c r="F40" s="4"/>
      <c r="G40" s="17"/>
      <c r="H40" s="10"/>
      <c r="I40" s="10"/>
      <c r="K40" s="14">
        <f>SUM(K34:K39)</f>
        <v>1380000</v>
      </c>
    </row>
    <row r="41" spans="1:11" ht="16.5" x14ac:dyDescent="0.25">
      <c r="A41" s="10"/>
      <c r="C41" s="10"/>
      <c r="E41" s="10"/>
      <c r="F41" s="4"/>
      <c r="G41" s="17"/>
      <c r="H41" s="10"/>
      <c r="I41" s="10"/>
    </row>
    <row r="42" spans="1:11" ht="16.5" x14ac:dyDescent="0.25">
      <c r="A42" s="10"/>
      <c r="C42" s="10"/>
      <c r="E42" s="10"/>
      <c r="F42" s="4"/>
      <c r="G42" s="17"/>
      <c r="H42" s="10"/>
      <c r="I42" s="10"/>
      <c r="J42" s="10"/>
    </row>
    <row r="44" spans="1:11" ht="49.5" x14ac:dyDescent="0.25">
      <c r="A44" s="11" t="s">
        <v>22</v>
      </c>
      <c r="B44" s="11" t="s">
        <v>23</v>
      </c>
      <c r="C44" s="11" t="s">
        <v>19</v>
      </c>
      <c r="D44" s="11" t="s">
        <v>21</v>
      </c>
      <c r="E44" s="11" t="s">
        <v>33</v>
      </c>
      <c r="F44" s="11" t="s">
        <v>20</v>
      </c>
      <c r="G44" s="11" t="s">
        <v>3</v>
      </c>
      <c r="H44" s="11" t="s">
        <v>4</v>
      </c>
      <c r="I44" s="11" t="s">
        <v>9</v>
      </c>
      <c r="J44" s="13" t="s">
        <v>6</v>
      </c>
      <c r="K44" s="12" t="s">
        <v>7</v>
      </c>
    </row>
    <row r="45" spans="1:11" ht="16.5" x14ac:dyDescent="0.25">
      <c r="A45" s="18" t="s">
        <v>34</v>
      </c>
      <c r="B45" s="6">
        <v>72203630</v>
      </c>
      <c r="C45" s="5" t="s">
        <v>28</v>
      </c>
      <c r="D45" s="5">
        <v>1692</v>
      </c>
      <c r="E45" s="5" t="s">
        <v>29</v>
      </c>
      <c r="F45" s="7">
        <v>39791</v>
      </c>
      <c r="G45" s="8">
        <f ca="1">_xlfn.DAYS($G$1,F45)/365</f>
        <v>14.172602739726027</v>
      </c>
      <c r="H45" s="5">
        <v>15</v>
      </c>
      <c r="I45" s="5">
        <v>2008</v>
      </c>
      <c r="J45" s="5">
        <f>I45+H45</f>
        <v>2023</v>
      </c>
      <c r="K45" s="9">
        <v>230000</v>
      </c>
    </row>
    <row r="46" spans="1:11" ht="16.5" x14ac:dyDescent="0.25">
      <c r="A46" s="18" t="s">
        <v>35</v>
      </c>
      <c r="B46" s="6">
        <v>9694234</v>
      </c>
      <c r="C46" s="5" t="s">
        <v>36</v>
      </c>
      <c r="D46" s="5">
        <v>167001</v>
      </c>
      <c r="E46" s="5" t="s">
        <v>37</v>
      </c>
      <c r="F46" s="7">
        <v>39727</v>
      </c>
      <c r="G46" s="8">
        <f t="shared" ref="G46" ca="1" si="4">_xlfn.DAYS($G$1,F46)/365</f>
        <v>14.347945205479451</v>
      </c>
      <c r="H46" s="5">
        <v>15</v>
      </c>
      <c r="I46" s="5">
        <v>2008</v>
      </c>
      <c r="J46" s="5">
        <f>I46+H46</f>
        <v>2023</v>
      </c>
      <c r="K46" s="9">
        <v>230000</v>
      </c>
    </row>
    <row r="47" spans="1:11" ht="16.5" x14ac:dyDescent="0.25">
      <c r="K47" s="14">
        <f>SUM(K45:K46)</f>
        <v>460000</v>
      </c>
    </row>
    <row r="50" spans="10:11" ht="16.5" x14ac:dyDescent="0.3">
      <c r="J50" s="15" t="s">
        <v>13</v>
      </c>
      <c r="K50" s="14">
        <f>K29+K40+K47</f>
        <v>6520000</v>
      </c>
    </row>
  </sheetData>
  <conditionalFormatting sqref="A45:A46 A34:A42">
    <cfRule type="expression" dxfId="2" priority="20">
      <formula>$Q34&gt;170</formula>
    </cfRule>
  </conditionalFormatting>
  <conditionalFormatting sqref="A3:A28">
    <cfRule type="expression" dxfId="1" priority="1">
      <formula>$Q3&gt;170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CC2A3-3DF8-4662-B077-89F0AAAFF5DB}">
  <dimension ref="B2:E21"/>
  <sheetViews>
    <sheetView workbookViewId="0">
      <selection activeCell="E16" sqref="E16:E21"/>
    </sheetView>
  </sheetViews>
  <sheetFormatPr baseColWidth="10" defaultRowHeight="15" x14ac:dyDescent="0.25"/>
  <cols>
    <col min="2" max="2" width="18.85546875" bestFit="1" customWidth="1"/>
    <col min="3" max="3" width="15.140625" bestFit="1" customWidth="1"/>
    <col min="5" max="5" width="36" bestFit="1" customWidth="1"/>
  </cols>
  <sheetData>
    <row r="2" spans="2:5" x14ac:dyDescent="0.25">
      <c r="B2" s="21" t="s">
        <v>71</v>
      </c>
      <c r="C2" s="22" t="s">
        <v>72</v>
      </c>
      <c r="E2" t="str">
        <f>UPPER(CONCATENATE(B2, " ",C2))</f>
        <v xml:space="preserve">VARGAS  JOSSUE GERARDO </v>
      </c>
    </row>
    <row r="3" spans="2:5" x14ac:dyDescent="0.25">
      <c r="B3" s="21" t="s">
        <v>73</v>
      </c>
      <c r="C3" s="22" t="s">
        <v>74</v>
      </c>
      <c r="E3" t="str">
        <f t="shared" ref="E3:E7" si="0">UPPER(CONCATENATE(B3, " ",C3))</f>
        <v xml:space="preserve">CASTAÑEDA CASIS   FRANCISCO JAVIER </v>
      </c>
    </row>
    <row r="4" spans="2:5" x14ac:dyDescent="0.25">
      <c r="B4" s="21" t="s">
        <v>75</v>
      </c>
      <c r="C4" s="22" t="s">
        <v>76</v>
      </c>
      <c r="E4" t="str">
        <f t="shared" si="0"/>
        <v xml:space="preserve">TEJADA CORDOVA  RICHARD ANTONY </v>
      </c>
    </row>
    <row r="5" spans="2:5" x14ac:dyDescent="0.25">
      <c r="B5" s="21" t="s">
        <v>77</v>
      </c>
      <c r="C5" s="22" t="s">
        <v>78</v>
      </c>
      <c r="E5" t="str">
        <f t="shared" si="0"/>
        <v>BARRIOS PICO  LUIS ANTONIO</v>
      </c>
    </row>
    <row r="6" spans="2:5" x14ac:dyDescent="0.25">
      <c r="B6" s="21" t="s">
        <v>79</v>
      </c>
      <c r="C6" s="22" t="s">
        <v>80</v>
      </c>
      <c r="E6" t="str">
        <f t="shared" si="0"/>
        <v xml:space="preserve">MURILLO VALDES EDWIN ORIEL </v>
      </c>
    </row>
    <row r="7" spans="2:5" x14ac:dyDescent="0.25">
      <c r="B7" s="21" t="s">
        <v>81</v>
      </c>
      <c r="C7" s="23" t="s">
        <v>82</v>
      </c>
      <c r="E7" t="str">
        <f t="shared" si="0"/>
        <v xml:space="preserve">GIL GIL  RODERICK RUBEN </v>
      </c>
    </row>
    <row r="9" spans="2:5" x14ac:dyDescent="0.25">
      <c r="B9" s="26" t="s">
        <v>91</v>
      </c>
      <c r="E9" t="str">
        <f>UPPER(B9)</f>
        <v>TÉCNICO REPARADOR I</v>
      </c>
    </row>
    <row r="10" spans="2:5" x14ac:dyDescent="0.25">
      <c r="B10" s="26" t="s">
        <v>92</v>
      </c>
      <c r="E10" t="str">
        <f t="shared" ref="E10:E14" si="1">UPPER(B10)</f>
        <v>MECÁNICO DE LLANTAS</v>
      </c>
    </row>
    <row r="11" spans="2:5" x14ac:dyDescent="0.25">
      <c r="B11" s="26" t="s">
        <v>92</v>
      </c>
      <c r="E11" t="str">
        <f t="shared" si="1"/>
        <v>MECÁNICO DE LLANTAS</v>
      </c>
    </row>
    <row r="12" spans="2:5" x14ac:dyDescent="0.25">
      <c r="B12" s="26" t="s">
        <v>92</v>
      </c>
      <c r="E12" t="str">
        <f t="shared" si="1"/>
        <v>MECÁNICO DE LLANTAS</v>
      </c>
    </row>
    <row r="13" spans="2:5" x14ac:dyDescent="0.25">
      <c r="B13" s="21" t="s">
        <v>92</v>
      </c>
      <c r="E13" t="str">
        <f t="shared" si="1"/>
        <v>MECÁNICO DE LLANTAS</v>
      </c>
    </row>
    <row r="14" spans="2:5" x14ac:dyDescent="0.25">
      <c r="B14" s="21" t="s">
        <v>92</v>
      </c>
      <c r="E14" t="str">
        <f t="shared" si="1"/>
        <v>MECÁNICO DE LLANTAS</v>
      </c>
    </row>
    <row r="16" spans="2:5" x14ac:dyDescent="0.25">
      <c r="B16" s="27" t="s">
        <v>100</v>
      </c>
      <c r="E16" s="27">
        <v>43200</v>
      </c>
    </row>
    <row r="17" spans="2:5" x14ac:dyDescent="0.25">
      <c r="B17" s="27" t="s">
        <v>101</v>
      </c>
      <c r="E17" s="27">
        <v>43270</v>
      </c>
    </row>
    <row r="18" spans="2:5" x14ac:dyDescent="0.25">
      <c r="B18" s="27" t="s">
        <v>102</v>
      </c>
      <c r="E18" s="27">
        <v>43361</v>
      </c>
    </row>
    <row r="19" spans="2:5" x14ac:dyDescent="0.25">
      <c r="B19" s="27" t="s">
        <v>103</v>
      </c>
      <c r="E19" s="27">
        <v>43388</v>
      </c>
    </row>
    <row r="20" spans="2:5" x14ac:dyDescent="0.25">
      <c r="B20" s="28" t="s">
        <v>104</v>
      </c>
      <c r="E20" s="28">
        <v>43391</v>
      </c>
    </row>
    <row r="21" spans="2:5" x14ac:dyDescent="0.25">
      <c r="B21" s="27" t="s">
        <v>105</v>
      </c>
      <c r="E21" s="27">
        <v>43445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10"/>
  <sheetViews>
    <sheetView workbookViewId="0">
      <selection activeCell="A3" sqref="A3:B10"/>
    </sheetView>
  </sheetViews>
  <sheetFormatPr baseColWidth="10" defaultRowHeight="15" x14ac:dyDescent="0.25"/>
  <cols>
    <col min="1" max="1" width="33.7109375" bestFit="1" customWidth="1"/>
    <col min="2" max="2" width="28" bestFit="1" customWidth="1"/>
  </cols>
  <sheetData>
    <row r="3" spans="1:2" x14ac:dyDescent="0.25">
      <c r="A3" s="1" t="s">
        <v>27</v>
      </c>
      <c r="B3" t="s">
        <v>11</v>
      </c>
    </row>
    <row r="4" spans="1:2" x14ac:dyDescent="0.25">
      <c r="A4" s="2" t="s">
        <v>25</v>
      </c>
      <c r="B4">
        <v>150000</v>
      </c>
    </row>
    <row r="5" spans="1:2" x14ac:dyDescent="0.25">
      <c r="A5" s="2" t="s">
        <v>14</v>
      </c>
      <c r="B5">
        <v>150000</v>
      </c>
    </row>
    <row r="6" spans="1:2" x14ac:dyDescent="0.25">
      <c r="A6" s="2" t="s">
        <v>15</v>
      </c>
      <c r="B6">
        <v>150000</v>
      </c>
    </row>
    <row r="7" spans="1:2" x14ac:dyDescent="0.25">
      <c r="A7" s="2" t="s">
        <v>16</v>
      </c>
      <c r="B7">
        <v>150000</v>
      </c>
    </row>
    <row r="8" spans="1:2" x14ac:dyDescent="0.25">
      <c r="A8" s="2" t="s">
        <v>17</v>
      </c>
      <c r="B8">
        <v>150000</v>
      </c>
    </row>
    <row r="9" spans="1:2" x14ac:dyDescent="0.25">
      <c r="A9" s="2" t="s">
        <v>26</v>
      </c>
      <c r="B9">
        <v>150000</v>
      </c>
    </row>
    <row r="10" spans="1:2" x14ac:dyDescent="0.25">
      <c r="A10" s="2" t="s">
        <v>5</v>
      </c>
      <c r="B10">
        <v>900000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Distribución</vt:lpstr>
      <vt:lpstr>Quinquenios 2023</vt:lpstr>
      <vt:lpstr>Hoja2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Agudelo, Jose</dc:creator>
  <cp:lastModifiedBy>Marin, Maria</cp:lastModifiedBy>
  <cp:lastPrinted>2023-02-02T21:54:05Z</cp:lastPrinted>
  <dcterms:created xsi:type="dcterms:W3CDTF">2019-10-08T12:57:45Z</dcterms:created>
  <dcterms:modified xsi:type="dcterms:W3CDTF">2023-02-07T19:51:31Z</dcterms:modified>
</cp:coreProperties>
</file>